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<sst xmlns="http://schemas.openxmlformats.org/spreadsheetml/2006/main" count="162" uniqueCount="112">
  <si>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</si>
  <si>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</si>
  <si>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</si>
  <si>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</si>
  <si>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</si>
  <si>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</si>
  <si>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</si>
  <si>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</si>
  <si>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</si>
  <si>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</si>
  <si>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</si>
  <si>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</si>
  <si>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</si>
  <si>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</si>
  <si>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</si>
  <si>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</si>
  <si>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</si>
  <si>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</si>
  <si>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</si>
  <si>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</si>
  <si>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</si>
  <si>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</si>
  <si>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</si>
  <si>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</si>
  <si>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</si>
  <si>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</si>
  <si>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</si>
  <si>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</si>
  <si>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</si>
  <si>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</si>
  <si>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</si>
  <si>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</si>
  <si>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</si>
  <si>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</si>
  <si>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</si>
  <si>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</si>
  <si>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</si>
  <si>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</si>
  <si>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</si>
  <si>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</si>
  <si>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</si>
  <si>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</si>
  <si>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</si>
  <si>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</si>
  <si>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</si>
  <si>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</si>
  <si>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</si>
  <si>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</si>
  <si>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</si>
  <si>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</si>
  <si>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</si>
  <si>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</si>
  <si>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</si>
  <si>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</si>
  <si>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</si>
  <si>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</si>
  <si>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</si>
  <si>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</si>
  <si>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</si>
  <si>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</si>
  <si>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</si>
  <si>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</si>
  <si>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</si>
  <si>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</si>
  <si>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</si>
  <si>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</si>
  <si>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</si>
  <si>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</si>
  <si>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</si>
  <si>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</si>
  <si>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</si>
  <si>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</si>
  <si>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</si>
  <si>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</si>
  <si>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</si>
  <si>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</si>
  <si>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</si>
  <si>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</si>
  <si>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</si>
  <si>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</si>
  <si>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</si>
  <si>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</si>
  <si>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</si>
  <si>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</si>
  <si>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</si>
  <si>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</si>
  <si>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</si>
  <si>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</si>
  <si>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</si>
  <si>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</si>
  <si>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</si>
  <si>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</si>
  <si>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</si>
  <si>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</si>
  <si>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</si>
  <si>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</si>
  <si>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</si>
  <si>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</si>
  <si>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</si>
  <si>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</si>
  <si>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</si>
  <si>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</si>
  <si>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</si>
  <si>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</si>
  <si>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</si>
  <si>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</si>
  <si>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</si>
  <si>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</si>
  <si>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</si>
  <si>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</si>
  <si>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</si>
  <si>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21.03.2017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</si>
</sst>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2517705"/>
        <c:axId val="22659346"/>
      </c:bar3D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59346"/>
        <c:crosses val="autoZero"/>
        <c:auto val="1"/>
        <c:lblOffset val="100"/>
        <c:tickLblSkip val="1"/>
        <c:noMultiLvlLbl val="0"/>
      </c:catAx>
      <c:valAx>
        <c:axId val="22659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607523"/>
        <c:axId val="23467708"/>
      </c:bar3D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9882781"/>
        <c:axId val="21836166"/>
      </c:bar3D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62307767"/>
        <c:axId val="23898992"/>
      </c:bar3D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7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13764337"/>
        <c:axId val="56770170"/>
      </c:bar3D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70170"/>
        <c:crosses val="autoZero"/>
        <c:auto val="1"/>
        <c:lblOffset val="100"/>
        <c:tickLblSkip val="2"/>
        <c:noMultiLvlLbl val="0"/>
      </c:catAx>
      <c:valAx>
        <c:axId val="56770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4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41169483"/>
        <c:axId val="34981028"/>
      </c:bar3D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9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46393797"/>
        <c:axId val="14890990"/>
      </c:bar3D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3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66910047"/>
        <c:axId val="65319512"/>
      </c:bar3D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51004697"/>
        <c:axId val="56389090"/>
      </c:bar3D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9090"/>
        <c:crosses val="autoZero"/>
        <c:auto val="1"/>
        <c:lblOffset val="100"/>
        <c:tickLblSkip val="1"/>
        <c:noMultiLvlLbl val="0"/>
      </c:catAx>
      <c:valAx>
        <c:axId val="56389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</f>
        <v>625454.8999999999</v>
      </c>
      <c r="D6" s="47">
        <f>13522.8+199.8+351+3.4+1.2+14658+9356.3+1168.4+403.4+43.4+23+194.4+502.3+461.6+16471.9+946.1+4113.7+1906.3+1145.7+13071.9+14499.5+2217+39.1+0.3+3404.9+3295.8+35.7+414.5+17321.2+49.6+892.3+881.9+3049.4</f>
        <v>124645.8</v>
      </c>
      <c r="E6" s="3">
        <f>D6/D150*100</f>
        <v>40.346568144137755</v>
      </c>
      <c r="F6" s="3">
        <f>D6/B6*100</f>
        <v>72.43210387340314</v>
      </c>
      <c r="G6" s="3">
        <f aca="true" t="shared" si="0" ref="G6:G43">D6/C6*100</f>
        <v>19.928823005463705</v>
      </c>
      <c r="H6" s="47">
        <f>B6-D6</f>
        <v>47440.59999999999</v>
      </c>
      <c r="I6" s="47">
        <f aca="true" t="shared" si="1" ref="I6:I43">C6-D6</f>
        <v>500809.0999999999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</f>
        <v>43196.899999999994</v>
      </c>
      <c r="E7" s="95">
        <f>D7/D6*100</f>
        <v>34.6557204494656</v>
      </c>
      <c r="F7" s="95">
        <f>D7/B7*100</f>
        <v>76.87430149702091</v>
      </c>
      <c r="G7" s="95">
        <f>D7/C7*100</f>
        <v>17.752065572288352</v>
      </c>
      <c r="H7" s="105">
        <f>B7-D7</f>
        <v>12994.700000000004</v>
      </c>
      <c r="I7" s="105">
        <f t="shared" si="1"/>
        <v>200137.6</v>
      </c>
    </row>
    <row r="8" spans="1:9" ht="18">
      <c r="A8" s="23" t="s">
        <v>3</v>
      </c>
      <c r="B8" s="42">
        <v>115100.9</v>
      </c>
      <c r="C8" s="43">
        <f>487771.7+47.1</f>
        <v>487818.8</v>
      </c>
      <c r="D8" s="44">
        <f>12945+14658+9353.4+10.2+0.1+7+16015+13071.9+6973.3+1906+3.4+7.6+13882.5+6.6+747.5</f>
        <v>89587.5</v>
      </c>
      <c r="E8" s="1">
        <f>D8/D6*100</f>
        <v>71.87366120639443</v>
      </c>
      <c r="F8" s="1">
        <f>D8/B8*100</f>
        <v>77.83388314079212</v>
      </c>
      <c r="G8" s="1">
        <f t="shared" si="0"/>
        <v>18.364913365372555</v>
      </c>
      <c r="H8" s="44">
        <f>B8-D8</f>
        <v>25513.399999999994</v>
      </c>
      <c r="I8" s="44">
        <f t="shared" si="1"/>
        <v>398231.3</v>
      </c>
    </row>
    <row r="9" spans="1:9" ht="18">
      <c r="A9" s="23" t="s">
        <v>2</v>
      </c>
      <c r="B9" s="42">
        <v>23.9</v>
      </c>
      <c r="C9" s="43">
        <v>92.5</v>
      </c>
      <c r="D9" s="44">
        <f>2.5+4.3+3.3</f>
        <v>10.1</v>
      </c>
      <c r="E9" s="12">
        <f>D9/D6*100</f>
        <v>0.00810296054901168</v>
      </c>
      <c r="F9" s="120">
        <f>D9/B9*100</f>
        <v>42.25941422594142</v>
      </c>
      <c r="G9" s="1">
        <f t="shared" si="0"/>
        <v>10.91891891891892</v>
      </c>
      <c r="H9" s="44">
        <f aca="true" t="shared" si="2" ref="H9:H43">B9-D9</f>
        <v>13.799999999999999</v>
      </c>
      <c r="I9" s="44">
        <f t="shared" si="1"/>
        <v>82.4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</f>
        <v>6366.6</v>
      </c>
      <c r="E10" s="1">
        <f>D10/D6*100</f>
        <v>5.107753329835422</v>
      </c>
      <c r="F10" s="1">
        <f aca="true" t="shared" si="3" ref="F10:F41">D10/B10*100</f>
        <v>75.39970155617141</v>
      </c>
      <c r="G10" s="1">
        <f t="shared" si="0"/>
        <v>23.183729949201613</v>
      </c>
      <c r="H10" s="44">
        <f t="shared" si="2"/>
        <v>2077.199999999999</v>
      </c>
      <c r="I10" s="44">
        <f t="shared" si="1"/>
        <v>21094.9</v>
      </c>
    </row>
    <row r="11" spans="1:9" ht="18">
      <c r="A11" s="23" t="s">
        <v>0</v>
      </c>
      <c r="B11" s="42">
        <v>42044.8</v>
      </c>
      <c r="C11" s="43">
        <v>80900.5</v>
      </c>
      <c r="D11" s="49">
        <f>143.9+390+0.1+142.7+13.1+169.2+704.4+3378.9+1906.3+468.5+6301.9+20.7+31.8+0.1+3059.4+2301.7+3149.2+438.7+2370.2</f>
        <v>24990.800000000003</v>
      </c>
      <c r="E11" s="1">
        <f>D11/D6*100</f>
        <v>20.049452127548623</v>
      </c>
      <c r="F11" s="1">
        <f t="shared" si="3"/>
        <v>59.43850369130072</v>
      </c>
      <c r="G11" s="1">
        <f t="shared" si="0"/>
        <v>30.89078559465022</v>
      </c>
      <c r="H11" s="44">
        <f t="shared" si="2"/>
        <v>17054</v>
      </c>
      <c r="I11" s="44">
        <f t="shared" si="1"/>
        <v>55909.7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276.3+3.4+1.2+766.5+1.2+207.2+488.1+284.1+207.8+0.1+1.2+2.8+9+434.7</f>
        <v>2683.6</v>
      </c>
      <c r="E12" s="1">
        <f>D12/D6*100</f>
        <v>2.1529806860720537</v>
      </c>
      <c r="F12" s="1">
        <f t="shared" si="3"/>
        <v>73.61606408075932</v>
      </c>
      <c r="G12" s="1">
        <f t="shared" si="0"/>
        <v>19.106611417261167</v>
      </c>
      <c r="H12" s="44">
        <f t="shared" si="2"/>
        <v>961.8000000000002</v>
      </c>
      <c r="I12" s="44">
        <f t="shared" si="1"/>
        <v>11361.8</v>
      </c>
    </row>
    <row r="13" spans="1:9" ht="18.75" thickBot="1">
      <c r="A13" s="23" t="s">
        <v>28</v>
      </c>
      <c r="B13" s="43">
        <f>B6-B8-B9-B10-B11-B12</f>
        <v>2827.6</v>
      </c>
      <c r="C13" s="43">
        <f>C6-C8-C9-C10-C11-C12</f>
        <v>15136.199999999919</v>
      </c>
      <c r="D13" s="43">
        <f>D6-D8-D9-D10-D11-D12</f>
        <v>1007.200000000003</v>
      </c>
      <c r="E13" s="1">
        <f>D13/D6*100</f>
        <v>0.8080496896004543</v>
      </c>
      <c r="F13" s="1">
        <f t="shared" si="3"/>
        <v>35.620314047248655</v>
      </c>
      <c r="G13" s="1">
        <f t="shared" si="0"/>
        <v>6.654246111970035</v>
      </c>
      <c r="H13" s="44">
        <f t="shared" si="2"/>
        <v>1820.399999999997</v>
      </c>
      <c r="I13" s="44">
        <f t="shared" si="1"/>
        <v>14128.999999999916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</f>
        <v>344034.69999999995</v>
      </c>
      <c r="D18" s="47">
        <f>7750.2+16091.8+509.8+21.4+337.2+206.3+9326.4+708.9+873+242.1+3327.1+2.3+17653.4+33.8-2.1+533.8+30.7+490.1+11915.5+3423.1</f>
        <v>73474.80000000002</v>
      </c>
      <c r="E18" s="3">
        <f>D18/D150*100</f>
        <v>23.78303982225549</v>
      </c>
      <c r="F18" s="3">
        <f>D18/B18*100</f>
        <v>72.29323929693098</v>
      </c>
      <c r="G18" s="3">
        <f t="shared" si="0"/>
        <v>21.3567991833382</v>
      </c>
      <c r="H18" s="47">
        <f>B18-D18</f>
        <v>28159.599999999977</v>
      </c>
      <c r="I18" s="47">
        <f t="shared" si="1"/>
        <v>270559.8999999999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7750.2+9045.4-324.4+287.3+8839.2+63.1+167.7+672.4+2.3+8064+287.9+29.4+0.1+353.7+16.6+490.1+8886.5+888</f>
        <v>45519.49999999999</v>
      </c>
      <c r="E19" s="95">
        <f>D19/D18*100</f>
        <v>61.95253338559612</v>
      </c>
      <c r="F19" s="95">
        <f t="shared" si="3"/>
        <v>74.87018466098334</v>
      </c>
      <c r="G19" s="95">
        <f t="shared" si="0"/>
        <v>19.00561782506038</v>
      </c>
      <c r="H19" s="105">
        <f t="shared" si="2"/>
        <v>15278.400000000009</v>
      </c>
      <c r="I19" s="105">
        <f t="shared" si="1"/>
        <v>193986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344034.69999999995</v>
      </c>
      <c r="D25" s="43">
        <f>D18</f>
        <v>73474.80000000002</v>
      </c>
      <c r="E25" s="1">
        <f>D25/D18*100</f>
        <v>100</v>
      </c>
      <c r="F25" s="1">
        <f t="shared" si="3"/>
        <v>72.29323929693098</v>
      </c>
      <c r="G25" s="1">
        <f t="shared" si="0"/>
        <v>21.3567991833382</v>
      </c>
      <c r="H25" s="44">
        <f t="shared" si="2"/>
        <v>28159.599999999977</v>
      </c>
      <c r="I25" s="44">
        <f t="shared" si="1"/>
        <v>270559.8999999999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1839.2+34.8+165.7+1873.2+1.3+5.1+223.7+77.9+1834.7+29.7+171.2+8.4+128.8+239.3+79.6+50.8+1967+148.5+65.1+168.2+2+195+1854.2+111.8+11.9+51+73.3</f>
        <v>11411.4</v>
      </c>
      <c r="E33" s="3">
        <f>D33/D150*100</f>
        <v>3.6937532409436464</v>
      </c>
      <c r="F33" s="3">
        <f>D33/B33*100</f>
        <v>76.15977575332866</v>
      </c>
      <c r="G33" s="3">
        <f t="shared" si="0"/>
        <v>16.955186447024143</v>
      </c>
      <c r="H33" s="47">
        <f t="shared" si="2"/>
        <v>3572.1000000000004</v>
      </c>
      <c r="I33" s="47">
        <f t="shared" si="1"/>
        <v>55891.9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1743.2+1833.7+1830.2+1935.3+81+1854.2</f>
        <v>9277.6</v>
      </c>
      <c r="E34" s="1">
        <f>D34/D33*100</f>
        <v>81.30115498536551</v>
      </c>
      <c r="F34" s="1">
        <f t="shared" si="3"/>
        <v>83.13634123392626</v>
      </c>
      <c r="G34" s="1">
        <f t="shared" si="0"/>
        <v>16.705590437896927</v>
      </c>
      <c r="H34" s="44">
        <f t="shared" si="2"/>
        <v>1881.8999999999996</v>
      </c>
      <c r="I34" s="44">
        <f t="shared" si="1"/>
        <v>46258.3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1348.3</v>
      </c>
      <c r="C36" s="43">
        <v>2945.3</v>
      </c>
      <c r="D36" s="44">
        <f>5.4+1.2+41.8+16.1+2.9+29.7+160.9+0.8+93.4+46.9+11.2+0.1+33.7+184.7+9.2</f>
        <v>638</v>
      </c>
      <c r="E36" s="1">
        <f>D36/D33*100</f>
        <v>5.590900327742434</v>
      </c>
      <c r="F36" s="1">
        <f t="shared" si="3"/>
        <v>47.31884595416451</v>
      </c>
      <c r="G36" s="1">
        <f t="shared" si="0"/>
        <v>21.66163039418735</v>
      </c>
      <c r="H36" s="44">
        <f t="shared" si="2"/>
        <v>710.3</v>
      </c>
      <c r="I36" s="44">
        <f t="shared" si="1"/>
        <v>2307.3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0.22608969977391036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0.13407644986592354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2325.8999999999996</v>
      </c>
      <c r="C39" s="42">
        <f>C33-C34-C36-C37-C35-C38</f>
        <v>7885.200000000002</v>
      </c>
      <c r="D39" s="42">
        <f>D33-D34-D36-D37-D35-D38</f>
        <v>1454.6999999999994</v>
      </c>
      <c r="E39" s="1">
        <f>D39/D33*100</f>
        <v>12.747778537252216</v>
      </c>
      <c r="F39" s="1">
        <f t="shared" si="3"/>
        <v>62.54353153617953</v>
      </c>
      <c r="G39" s="1">
        <f t="shared" si="0"/>
        <v>18.448485770811125</v>
      </c>
      <c r="H39" s="44">
        <f>B39-D39</f>
        <v>871.2000000000003</v>
      </c>
      <c r="I39" s="44">
        <f t="shared" si="1"/>
        <v>6430.500000000002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</f>
        <v>552.7</v>
      </c>
      <c r="C43" s="46">
        <f>1548.6+6.6</f>
        <v>1555.1999999999998</v>
      </c>
      <c r="D43" s="47">
        <f>29.1+22+50.2+8.1+0.6+111.5+89.2+3+14.7+7.1+8.4+11.5+17.6</f>
        <v>373</v>
      </c>
      <c r="E43" s="3">
        <f>D43/D150*100</f>
        <v>0.12073627765848012</v>
      </c>
      <c r="F43" s="3">
        <f>D43/B43*100</f>
        <v>67.48688257644291</v>
      </c>
      <c r="G43" s="3">
        <f t="shared" si="0"/>
        <v>23.98405349794239</v>
      </c>
      <c r="H43" s="47">
        <f t="shared" si="2"/>
        <v>179.70000000000005</v>
      </c>
      <c r="I43" s="47">
        <f t="shared" si="1"/>
        <v>1182.1999999999998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102.9+155.5+3.1+3.7+452.3+6+17.2+314.1+59.3+95.2+2.2+579+1.9+71.6+375.2+7</f>
        <v>2246.2000000000003</v>
      </c>
      <c r="E45" s="3">
        <f>D45/D150*100</f>
        <v>0.7270719219208528</v>
      </c>
      <c r="F45" s="3">
        <f>D45/B45*100</f>
        <v>73.98307038635093</v>
      </c>
      <c r="G45" s="3">
        <f aca="true" t="shared" si="4" ref="G45:G76">D45/C45*100</f>
        <v>19.054971157108927</v>
      </c>
      <c r="H45" s="47">
        <f>B45-D45</f>
        <v>789.8999999999996</v>
      </c>
      <c r="I45" s="47">
        <f aca="true" t="shared" si="5" ref="I45:I77">C45-D45</f>
        <v>9541.8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</f>
        <v>1875.9</v>
      </c>
      <c r="E46" s="1">
        <f>D46/D45*100</f>
        <v>83.5143798415101</v>
      </c>
      <c r="F46" s="1">
        <f aca="true" t="shared" si="6" ref="F46:F74">D46/B46*100</f>
        <v>74.68052072136629</v>
      </c>
      <c r="G46" s="1">
        <f t="shared" si="4"/>
        <v>17.815322373856805</v>
      </c>
      <c r="H46" s="44">
        <f aca="true" t="shared" si="7" ref="H46:H74">B46-D46</f>
        <v>636</v>
      </c>
      <c r="I46" s="44">
        <f t="shared" si="5"/>
        <v>8653.800000000001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0.4897159647404505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</f>
        <v>314.1</v>
      </c>
      <c r="E49" s="1">
        <f>D49/D45*100</f>
        <v>13.983616774997772</v>
      </c>
      <c r="F49" s="1">
        <f t="shared" si="6"/>
        <v>71.95876288659794</v>
      </c>
      <c r="G49" s="1">
        <f t="shared" si="4"/>
        <v>36.30794127846492</v>
      </c>
      <c r="H49" s="44">
        <f t="shared" si="7"/>
        <v>122.39999999999998</v>
      </c>
      <c r="I49" s="44">
        <f t="shared" si="5"/>
        <v>551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45.20000000000016</v>
      </c>
      <c r="E50" s="1">
        <f>D50/D45*100</f>
        <v>2.0122874187516766</v>
      </c>
      <c r="F50" s="1">
        <f t="shared" si="6"/>
        <v>64.11347517730536</v>
      </c>
      <c r="G50" s="1">
        <f t="shared" si="4"/>
        <v>14.19597989949757</v>
      </c>
      <c r="H50" s="44">
        <f t="shared" si="7"/>
        <v>25.299999999999656</v>
      </c>
      <c r="I50" s="44">
        <f t="shared" si="5"/>
        <v>273.19999999999914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475.9+7.8+935.8+30.7-0.1+8+35.8+34+6+454.4+67.8+74.7+41.8+81.6+68+973+34+4.9+131.2+59.3+568.8+113.2+131.2+51.5+32.5</f>
        <v>4421.8</v>
      </c>
      <c r="E51" s="3">
        <f>D51/D150*100</f>
        <v>1.431291347319752</v>
      </c>
      <c r="F51" s="3">
        <f>D51/B51*100</f>
        <v>69.89109646419145</v>
      </c>
      <c r="G51" s="3">
        <f t="shared" si="4"/>
        <v>17.099854207674785</v>
      </c>
      <c r="H51" s="47">
        <f>B51-D51</f>
        <v>1904.8999999999996</v>
      </c>
      <c r="I51" s="47">
        <f t="shared" si="5"/>
        <v>21436.9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</f>
        <v>2676.7999999999997</v>
      </c>
      <c r="E52" s="1">
        <f>D52/D51*100</f>
        <v>60.53643312678094</v>
      </c>
      <c r="F52" s="1">
        <f t="shared" si="6"/>
        <v>76.21867881548974</v>
      </c>
      <c r="G52" s="1">
        <f t="shared" si="4"/>
        <v>16.5338670026807</v>
      </c>
      <c r="H52" s="44">
        <f t="shared" si="7"/>
        <v>835.2000000000003</v>
      </c>
      <c r="I52" s="44">
        <f t="shared" si="5"/>
        <v>13513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1.9+1.9+0.5+7.4+2.1+1.2+12.9+5.1+0.1+4.5+16.8+19.2+9.7+3.1+1.1+1.4</f>
        <v>88.9</v>
      </c>
      <c r="E54" s="1">
        <f>D54/D51*100</f>
        <v>2.0104934642000996</v>
      </c>
      <c r="F54" s="1">
        <f t="shared" si="6"/>
        <v>44.339152119700756</v>
      </c>
      <c r="G54" s="1">
        <f t="shared" si="4"/>
        <v>10.972599358183164</v>
      </c>
      <c r="H54" s="44">
        <f t="shared" si="7"/>
        <v>111.6</v>
      </c>
      <c r="I54" s="44">
        <f t="shared" si="5"/>
        <v>721.3000000000001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0.5+0.6+7.5+73.9+2.1+51.2+20.8+16.3+5.9+0.4+16.8+14.9+10.4+71.4+0.3+1.2</f>
        <v>294.20000000000005</v>
      </c>
      <c r="E55" s="1">
        <f>D55/D51*100</f>
        <v>6.653399068252748</v>
      </c>
      <c r="F55" s="1">
        <f t="shared" si="6"/>
        <v>59.79674796747968</v>
      </c>
      <c r="G55" s="1">
        <f t="shared" si="4"/>
        <v>28.05913209346686</v>
      </c>
      <c r="H55" s="44">
        <f t="shared" si="7"/>
        <v>197.79999999999995</v>
      </c>
      <c r="I55" s="44">
        <f t="shared" si="5"/>
        <v>754.3</v>
      </c>
    </row>
    <row r="56" spans="1:9" ht="18">
      <c r="A56" s="23" t="s">
        <v>14</v>
      </c>
      <c r="B56" s="42">
        <v>129.7</v>
      </c>
      <c r="C56" s="43">
        <v>518.9</v>
      </c>
      <c r="D56" s="43">
        <f>34+46+40</f>
        <v>120</v>
      </c>
      <c r="E56" s="1">
        <f>D56/D51*100</f>
        <v>2.7138269483015964</v>
      </c>
      <c r="F56" s="1">
        <f>D56/B56*100</f>
        <v>92.52120277563608</v>
      </c>
      <c r="G56" s="1">
        <f>D56/C56*100</f>
        <v>23.125843129697436</v>
      </c>
      <c r="H56" s="44">
        <f t="shared" si="7"/>
        <v>9.699999999999989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1241.9000000000003</v>
      </c>
      <c r="E57" s="1">
        <f>D57/D51*100</f>
        <v>28.085847392464615</v>
      </c>
      <c r="F57" s="1">
        <f t="shared" si="6"/>
        <v>62.328732747804295</v>
      </c>
      <c r="G57" s="1">
        <f t="shared" si="4"/>
        <v>17.063050437602186</v>
      </c>
      <c r="H57" s="44">
        <f>B57-D57</f>
        <v>750.5999999999995</v>
      </c>
      <c r="I57" s="44">
        <f>C57-D57</f>
        <v>6036.4000000000015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55.6+0.2+146.1+0.4+60.8+0.4+59.3+73.6+0.1+18.6+1.9+67.3+0.4+57.5</f>
        <v>542.2</v>
      </c>
      <c r="E59" s="3">
        <f>D59/D150*100</f>
        <v>0.17550458377058425</v>
      </c>
      <c r="F59" s="3">
        <f>D59/B59*100</f>
        <v>47.41168240643582</v>
      </c>
      <c r="G59" s="3">
        <f t="shared" si="4"/>
        <v>6.7399249185789225</v>
      </c>
      <c r="H59" s="47">
        <f>B59-D59</f>
        <v>601.3999999999999</v>
      </c>
      <c r="I59" s="47">
        <f t="shared" si="5"/>
        <v>7502.400000000001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</f>
        <v>462.8</v>
      </c>
      <c r="E60" s="1">
        <f>D60/D59*100</f>
        <v>85.35595721136112</v>
      </c>
      <c r="F60" s="1">
        <f t="shared" si="6"/>
        <v>65.3211009174312</v>
      </c>
      <c r="G60" s="1">
        <f t="shared" si="4"/>
        <v>15.956969968623936</v>
      </c>
      <c r="H60" s="44">
        <f t="shared" si="7"/>
        <v>245.7</v>
      </c>
      <c r="I60" s="44">
        <f t="shared" si="5"/>
        <v>2437.5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0.4+18.6+55.1</f>
        <v>74.1</v>
      </c>
      <c r="E62" s="1">
        <f>D62/D59*100</f>
        <v>13.666543710807819</v>
      </c>
      <c r="F62" s="1">
        <f t="shared" si="6"/>
        <v>33.52941176470588</v>
      </c>
      <c r="G62" s="1">
        <f t="shared" si="4"/>
        <v>16.40106241699867</v>
      </c>
      <c r="H62" s="44">
        <f t="shared" si="7"/>
        <v>146.9</v>
      </c>
      <c r="I62" s="44">
        <f t="shared" si="5"/>
        <v>377.70000000000005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5.30000000000004</v>
      </c>
      <c r="E64" s="1">
        <f>D64/D59*100</f>
        <v>0.9774990778310659</v>
      </c>
      <c r="F64" s="1">
        <f t="shared" si="6"/>
        <v>2.4754787482485017</v>
      </c>
      <c r="G64" s="1">
        <f t="shared" si="4"/>
        <v>0.8175227518124386</v>
      </c>
      <c r="H64" s="44">
        <f t="shared" si="7"/>
        <v>208.79999999999987</v>
      </c>
      <c r="I64" s="44">
        <f t="shared" si="5"/>
        <v>643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340.3</v>
      </c>
      <c r="C69" s="46">
        <f>C70+C71</f>
        <v>556.3</v>
      </c>
      <c r="D69" s="47">
        <f>SUM(D70:D71)</f>
        <v>198.99999999999997</v>
      </c>
      <c r="E69" s="35">
        <f>D69/D150*100</f>
        <v>0.06441426073468509</v>
      </c>
      <c r="F69" s="3">
        <f>D69/B69*100</f>
        <v>58.477813693799575</v>
      </c>
      <c r="G69" s="3">
        <f t="shared" si="4"/>
        <v>35.77206543232069</v>
      </c>
      <c r="H69" s="47">
        <f>B69-D69</f>
        <v>141.30000000000004</v>
      </c>
      <c r="I69" s="47">
        <f t="shared" si="5"/>
        <v>357.29999999999995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19.2+1.5+170.6+1.2</f>
        <v>192.49999999999997</v>
      </c>
      <c r="E70" s="1">
        <f>D70/D69*100</f>
        <v>96.73366834170855</v>
      </c>
      <c r="F70" s="1">
        <f t="shared" si="6"/>
        <v>67.66256590509666</v>
      </c>
      <c r="G70" s="1">
        <f t="shared" si="4"/>
        <v>66.60899653979237</v>
      </c>
      <c r="H70" s="44">
        <f t="shared" si="7"/>
        <v>92.00000000000003</v>
      </c>
      <c r="I70" s="44">
        <f t="shared" si="5"/>
        <v>96.50000000000003</v>
      </c>
    </row>
    <row r="71" spans="1:9" ht="18.75" thickBot="1">
      <c r="A71" s="23" t="s">
        <v>9</v>
      </c>
      <c r="B71" s="42">
        <f>55.8+6.6-6.6</f>
        <v>55.8</v>
      </c>
      <c r="C71" s="43">
        <v>267.3</v>
      </c>
      <c r="D71" s="44">
        <f>6.5</f>
        <v>6.5</v>
      </c>
      <c r="E71" s="1">
        <f>D71/D70*100</f>
        <v>3.376623376623377</v>
      </c>
      <c r="F71" s="1">
        <f t="shared" si="6"/>
        <v>11.648745519713263</v>
      </c>
      <c r="G71" s="1">
        <f t="shared" si="4"/>
        <v>2.431724653946876</v>
      </c>
      <c r="H71" s="44">
        <f t="shared" si="7"/>
        <v>49.3</v>
      </c>
      <c r="I71" s="44">
        <f t="shared" si="5"/>
        <v>260.8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</f>
        <v>16548.3</v>
      </c>
      <c r="E90" s="3">
        <f>D90/D150*100</f>
        <v>5.356515130230098</v>
      </c>
      <c r="F90" s="3">
        <f aca="true" t="shared" si="10" ref="F90:F96">D90/B90*100</f>
        <v>39.58080695737032</v>
      </c>
      <c r="G90" s="3">
        <f t="shared" si="8"/>
        <v>10.476259812610786</v>
      </c>
      <c r="H90" s="47">
        <f aca="true" t="shared" si="11" ref="H90:H96">B90-D90</f>
        <v>25260.600000000002</v>
      </c>
      <c r="I90" s="47">
        <f t="shared" si="9"/>
        <v>141411.7</v>
      </c>
    </row>
    <row r="91" spans="1:9" ht="18">
      <c r="A91" s="23" t="s">
        <v>3</v>
      </c>
      <c r="B91" s="42">
        <f>38207-12.7</f>
        <v>38194.3</v>
      </c>
      <c r="C91" s="43">
        <v>148246.2</v>
      </c>
      <c r="D91" s="44">
        <f>1016.5+861.2+216.8+0.1+15.6+1633.8+1584.8+610.3+2+34.8+60.4+677.1+1434.4+388.2+14.5+46.2+0.1+225.9+1690.4+1880.4+5.7+23.4+14.2+309.4+627.8+1876.2+1.4</f>
        <v>15251.600000000002</v>
      </c>
      <c r="E91" s="1">
        <f>D91/D90*100</f>
        <v>92.16414979182154</v>
      </c>
      <c r="F91" s="1">
        <f t="shared" si="10"/>
        <v>39.93161283228126</v>
      </c>
      <c r="G91" s="1">
        <f t="shared" si="8"/>
        <v>10.288020873384951</v>
      </c>
      <c r="H91" s="44">
        <f t="shared" si="11"/>
        <v>22942.7</v>
      </c>
      <c r="I91" s="44">
        <f t="shared" si="9"/>
        <v>132994.6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48.5+5.1+5+1.3+22.8+67.3+53.4+3.5+1.4+2.8</f>
        <v>211.10000000000002</v>
      </c>
      <c r="E92" s="1">
        <f>D92/D90*100</f>
        <v>1.275659735441103</v>
      </c>
      <c r="F92" s="1">
        <f t="shared" si="10"/>
        <v>17.341657767189684</v>
      </c>
      <c r="G92" s="1">
        <f t="shared" si="8"/>
        <v>8.055407158665956</v>
      </c>
      <c r="H92" s="44">
        <f t="shared" si="11"/>
        <v>1006.1999999999999</v>
      </c>
      <c r="I92" s="44">
        <f t="shared" si="9"/>
        <v>2409.5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2397.2999999999984</v>
      </c>
      <c r="C94" s="43">
        <f>C90-C91-C92-C93</f>
        <v>7093.199999999988</v>
      </c>
      <c r="D94" s="43">
        <f>D90-D91-D92-D93</f>
        <v>1085.5999999999972</v>
      </c>
      <c r="E94" s="1">
        <f>D94/D90*100</f>
        <v>6.560190472737363</v>
      </c>
      <c r="F94" s="1">
        <f t="shared" si="10"/>
        <v>45.28427814624777</v>
      </c>
      <c r="G94" s="1">
        <f>D94/C94*100</f>
        <v>15.304798962386498</v>
      </c>
      <c r="H94" s="44">
        <f t="shared" si="11"/>
        <v>1311.7000000000012</v>
      </c>
      <c r="I94" s="44">
        <f>C94-D94</f>
        <v>6007.599999999991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158.8+434.4+321.9+32+1220.1+1621.7+82.6+1043.7+489.5+1835.3+427.5+91.3+190+524+63.3+11.3+68.3+293.9+953+327.8+2372.9+1+6.8+217.3+273.2+68.3-0.1+331.5+504</f>
        <v>13965.299999999994</v>
      </c>
      <c r="E95" s="107">
        <f>D95/D150*100</f>
        <v>4.520424499688932</v>
      </c>
      <c r="F95" s="110">
        <f t="shared" si="10"/>
        <v>73.96130686000876</v>
      </c>
      <c r="G95" s="106">
        <f>D95/C95*100</f>
        <v>23.32194954951945</v>
      </c>
      <c r="H95" s="112">
        <f t="shared" si="11"/>
        <v>4916.600000000008</v>
      </c>
      <c r="I95" s="122">
        <f>C95-D95</f>
        <v>45915.200000000004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</f>
        <v>2302.2</v>
      </c>
      <c r="E96" s="117">
        <f>D96/D95*100</f>
        <v>16.48514532448283</v>
      </c>
      <c r="F96" s="118">
        <f t="shared" si="10"/>
        <v>81.4620855596051</v>
      </c>
      <c r="G96" s="119">
        <f>D96/C96*100</f>
        <v>21.869893984876697</v>
      </c>
      <c r="H96" s="123">
        <f t="shared" si="11"/>
        <v>523.9000000000001</v>
      </c>
      <c r="I96" s="124">
        <f>C96-D96</f>
        <v>8224.599999999999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3495.3</v>
      </c>
      <c r="C102" s="92">
        <f>12999.2-348</f>
        <v>12651.2</v>
      </c>
      <c r="D102" s="79">
        <f>139.4+4+202+15.3+32.9+18.1+0.4+4+39.7+141.6+9.9+31.3+27.6+1.1+399+127.2+7.6+63.2+113+70.6+140+195.7+6.2</f>
        <v>1789.8</v>
      </c>
      <c r="E102" s="19">
        <f>D102/D150*100</f>
        <v>0.5793399189092432</v>
      </c>
      <c r="F102" s="19">
        <f>D102/B102*100</f>
        <v>51.20590507252596</v>
      </c>
      <c r="G102" s="19">
        <f aca="true" t="shared" si="12" ref="G102:G148">D102/C102*100</f>
        <v>14.147274566839506</v>
      </c>
      <c r="H102" s="79">
        <f aca="true" t="shared" si="13" ref="H102:H107">B102-D102</f>
        <v>1705.5000000000002</v>
      </c>
      <c r="I102" s="79">
        <f aca="true" t="shared" si="14" ref="I102:I148">C102-D102</f>
        <v>10861.400000000001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v>2967.9</v>
      </c>
      <c r="C104" s="44">
        <f>10720.8-348</f>
        <v>10372.8</v>
      </c>
      <c r="D104" s="44">
        <f>139.3+4+202+15.3-0.1+4+25.4+141.4+9.8+31.2+1.1+390.1+50+2+0.1+51.6+111.9+69.9+132+193.8</f>
        <v>1574.8000000000002</v>
      </c>
      <c r="E104" s="1">
        <f>D104/D102*100</f>
        <v>87.98748463515477</v>
      </c>
      <c r="F104" s="1">
        <f aca="true" t="shared" si="15" ref="F104:F148">D104/B104*100</f>
        <v>53.06108696384649</v>
      </c>
      <c r="G104" s="1">
        <f t="shared" si="12"/>
        <v>15.182014499460127</v>
      </c>
      <c r="H104" s="44">
        <f t="shared" si="13"/>
        <v>1393.1</v>
      </c>
      <c r="I104" s="44">
        <f t="shared" si="14"/>
        <v>8798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214.99999999999977</v>
      </c>
      <c r="E106" s="84">
        <f>D106/D102*100</f>
        <v>12.012515364845221</v>
      </c>
      <c r="F106" s="84">
        <f t="shared" si="15"/>
        <v>43.69918699186987</v>
      </c>
      <c r="G106" s="84">
        <f t="shared" si="12"/>
        <v>10.647253998910497</v>
      </c>
      <c r="H106" s="124">
        <f>B106-D106</f>
        <v>277.0000000000002</v>
      </c>
      <c r="I106" s="124">
        <f t="shared" si="14"/>
        <v>1804.3000000000013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</v>
      </c>
      <c r="C107" s="81">
        <f>SUM(C108:C147)-C115-C119+C148-C139-C140-C109-C112-C122-C123-C137-C131-C129</f>
        <v>553374.9999999999</v>
      </c>
      <c r="D107" s="81">
        <f>SUM(D108:D147)-D115-D119+D148-D139-D140-D109-D112-D122-D123-D137-D131-D129</f>
        <v>59320.19999999999</v>
      </c>
      <c r="E107" s="82">
        <f>D107/D150*100</f>
        <v>19.201340852430487</v>
      </c>
      <c r="F107" s="82">
        <f>D107/B107*100</f>
        <v>67.54771423723834</v>
      </c>
      <c r="G107" s="82">
        <f t="shared" si="12"/>
        <v>10.719710865145696</v>
      </c>
      <c r="H107" s="81">
        <f t="shared" si="13"/>
        <v>28499.500000000007</v>
      </c>
      <c r="I107" s="81">
        <f t="shared" si="14"/>
        <v>494054.7999999999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12.6+3.2+110.8+149.9+0.1+86+66+19.9+30.9+1.3+4.4+3.9</f>
        <v>488.99999999999994</v>
      </c>
      <c r="E108" s="6">
        <f>D108/D107*100</f>
        <v>0.8243397695894485</v>
      </c>
      <c r="F108" s="6">
        <f t="shared" si="15"/>
        <v>33.0316130775466</v>
      </c>
      <c r="G108" s="6">
        <f t="shared" si="12"/>
        <v>11.939642543217111</v>
      </c>
      <c r="H108" s="61">
        <f aca="true" t="shared" si="16" ref="H108:H148">B108-D108</f>
        <v>991.4000000000001</v>
      </c>
      <c r="I108" s="61">
        <f t="shared" si="14"/>
        <v>3606.6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74.39672801635993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/>
      <c r="E110" s="6">
        <f>D110/D107*100</f>
        <v>0</v>
      </c>
      <c r="F110" s="6">
        <f>D110/B110*100</f>
        <v>0</v>
      </c>
      <c r="G110" s="6">
        <f t="shared" si="12"/>
        <v>0</v>
      </c>
      <c r="H110" s="61">
        <f t="shared" si="16"/>
        <v>346.9</v>
      </c>
      <c r="I110" s="61">
        <f t="shared" si="14"/>
        <v>1175.4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136.4+40+10+2+0.1+10.6+142+54.3+10.6+6.6+21.9+41.3+8.2</f>
        <v>484.00000000000006</v>
      </c>
      <c r="E114" s="6">
        <f>D114/D107*100</f>
        <v>0.8159109375895566</v>
      </c>
      <c r="F114" s="6">
        <f t="shared" si="15"/>
        <v>57.523175659614935</v>
      </c>
      <c r="G114" s="6">
        <f t="shared" si="12"/>
        <v>16.60149550662002</v>
      </c>
      <c r="H114" s="61">
        <f t="shared" si="16"/>
        <v>357.3999999999999</v>
      </c>
      <c r="I114" s="61">
        <f t="shared" si="14"/>
        <v>2431.4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39+5+6.2+39.1+4.9+0.4</f>
        <v>94.60000000000002</v>
      </c>
      <c r="E118" s="6">
        <f>D118/D107*100</f>
        <v>0.15947350143795883</v>
      </c>
      <c r="F118" s="6">
        <f t="shared" si="15"/>
        <v>69.76401179941006</v>
      </c>
      <c r="G118" s="6">
        <f t="shared" si="12"/>
        <v>22.374645222327345</v>
      </c>
      <c r="H118" s="61">
        <f t="shared" si="16"/>
        <v>40.99999999999997</v>
      </c>
      <c r="I118" s="61">
        <f t="shared" si="14"/>
        <v>328.2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82.5581395348837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</f>
        <v>7972.7</v>
      </c>
      <c r="E124" s="17">
        <f>D124/D107*100</f>
        <v>13.44010977710797</v>
      </c>
      <c r="F124" s="6">
        <f t="shared" si="15"/>
        <v>71.95123051792757</v>
      </c>
      <c r="G124" s="6">
        <f t="shared" si="12"/>
        <v>18.320044118660814</v>
      </c>
      <c r="H124" s="61">
        <f t="shared" si="16"/>
        <v>3108.000000000001</v>
      </c>
      <c r="I124" s="61">
        <f t="shared" si="14"/>
        <v>35546.3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695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</f>
        <v>64.6</v>
      </c>
      <c r="E128" s="17">
        <f>D128/D107*100</f>
        <v>0.10890050943860609</v>
      </c>
      <c r="F128" s="6">
        <f t="shared" si="15"/>
        <v>15.934879131721754</v>
      </c>
      <c r="G128" s="6">
        <f t="shared" si="12"/>
        <v>5.154392404053299</v>
      </c>
      <c r="H128" s="61">
        <f t="shared" si="16"/>
        <v>340.79999999999995</v>
      </c>
      <c r="I128" s="61">
        <f t="shared" si="14"/>
        <v>1188.7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19.814241486068116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0.02376930623969576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0.5+1.3+15.9+33.5+3+0.6</f>
        <v>54.800000000000004</v>
      </c>
      <c r="E136" s="17">
        <f>D136/D107*100</f>
        <v>0.09237999871881757</v>
      </c>
      <c r="F136" s="6">
        <f t="shared" si="15"/>
        <v>37.07713125845737</v>
      </c>
      <c r="G136" s="6">
        <f>D136/C136*100</f>
        <v>14.375655823714586</v>
      </c>
      <c r="H136" s="61">
        <f t="shared" si="16"/>
        <v>93</v>
      </c>
      <c r="I136" s="61">
        <f t="shared" si="14"/>
        <v>326.4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</f>
        <v>49.4</v>
      </c>
      <c r="E137" s="103">
        <f>D137/D136*100</f>
        <v>90.14598540145985</v>
      </c>
      <c r="F137" s="1">
        <f t="shared" si="15"/>
        <v>40.82644628099173</v>
      </c>
      <c r="G137" s="1">
        <f>D137/C137*100</f>
        <v>16.138516824567134</v>
      </c>
      <c r="H137" s="44">
        <f t="shared" si="16"/>
        <v>71.6</v>
      </c>
      <c r="I137" s="44">
        <f t="shared" si="14"/>
        <v>256.70000000000005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</f>
        <v>229.70000000000005</v>
      </c>
      <c r="E138" s="17">
        <f>D138/D107*100</f>
        <v>0.3872205420750437</v>
      </c>
      <c r="F138" s="6">
        <f t="shared" si="15"/>
        <v>64.72245703014934</v>
      </c>
      <c r="G138" s="6">
        <f t="shared" si="12"/>
        <v>16.43766995849435</v>
      </c>
      <c r="H138" s="61">
        <f t="shared" si="16"/>
        <v>125.19999999999993</v>
      </c>
      <c r="I138" s="61">
        <f t="shared" si="14"/>
        <v>1167.7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</f>
        <v>216.5</v>
      </c>
      <c r="E139" s="1">
        <f>D139/D138*100</f>
        <v>94.25337396604264</v>
      </c>
      <c r="F139" s="1">
        <f aca="true" t="shared" si="17" ref="F139:F147">D139/B139*100</f>
        <v>83.39753466872111</v>
      </c>
      <c r="G139" s="1">
        <f t="shared" si="12"/>
        <v>20.357310766337562</v>
      </c>
      <c r="H139" s="44">
        <f t="shared" si="16"/>
        <v>43.10000000000002</v>
      </c>
      <c r="I139" s="44">
        <f t="shared" si="14"/>
        <v>847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</f>
        <v>6.6</v>
      </c>
      <c r="E140" s="1">
        <f>D140/D138*100</f>
        <v>2.873313016978667</v>
      </c>
      <c r="F140" s="1">
        <f t="shared" si="17"/>
        <v>30.985915492957744</v>
      </c>
      <c r="G140" s="1">
        <f>D140/C140*100</f>
        <v>17.599999999999998</v>
      </c>
      <c r="H140" s="44">
        <f t="shared" si="16"/>
        <v>14.700000000000001</v>
      </c>
      <c r="I140" s="44">
        <f t="shared" si="14"/>
        <v>30.9</v>
      </c>
    </row>
    <row r="141" spans="1:9" s="2" customFormat="1" ht="56.25">
      <c r="A141" s="18" t="s">
        <v>110</v>
      </c>
      <c r="B141" s="73">
        <v>0</v>
      </c>
      <c r="C141" s="53">
        <v>200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200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</f>
        <v>15430.8</v>
      </c>
      <c r="C143" s="53">
        <f>67967+150-2500</f>
        <v>65617</v>
      </c>
      <c r="D143" s="76">
        <f>2189.1+2579.7+68.9+525.7+232.8+205.1+14+182+44.6+100.3+189.9+11.2+127+188.8+69.4+131.7+84.3+48.1</f>
        <v>6992.599999999999</v>
      </c>
      <c r="E143" s="17">
        <f>D143/D107*100</f>
        <v>11.787890128489115</v>
      </c>
      <c r="F143" s="99">
        <f t="shared" si="17"/>
        <v>45.315861782927655</v>
      </c>
      <c r="G143" s="6">
        <f t="shared" si="12"/>
        <v>10.6566895773961</v>
      </c>
      <c r="H143" s="61">
        <f t="shared" si="16"/>
        <v>8438.2</v>
      </c>
      <c r="I143" s="61">
        <f t="shared" si="14"/>
        <v>58624.4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0.032366714879585715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</f>
        <v>2299.2</v>
      </c>
      <c r="E146" s="17">
        <f>D146/D107*100</f>
        <v>3.875914106830389</v>
      </c>
      <c r="F146" s="99">
        <f t="shared" si="17"/>
        <v>80.49574624514231</v>
      </c>
      <c r="G146" s="6">
        <f t="shared" si="12"/>
        <v>21.79171247677901</v>
      </c>
      <c r="H146" s="61">
        <f t="shared" si="16"/>
        <v>557.1000000000004</v>
      </c>
      <c r="I146" s="61">
        <f t="shared" si="14"/>
        <v>8251.599999999999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</f>
        <v>46825.9</v>
      </c>
      <c r="C147" s="53">
        <f>376354.8-1000+14285.9</f>
        <v>389640.7</v>
      </c>
      <c r="D147" s="76">
        <f>4905.7+9487.9+9000+1500+6413+155.4+2591.5</f>
        <v>34053.5</v>
      </c>
      <c r="E147" s="17">
        <f>D147/D107*100</f>
        <v>57.40624610166522</v>
      </c>
      <c r="F147" s="6">
        <f t="shared" si="17"/>
        <v>72.72364225781031</v>
      </c>
      <c r="G147" s="6">
        <f t="shared" si="12"/>
        <v>8.739718412373247</v>
      </c>
      <c r="H147" s="61">
        <f t="shared" si="16"/>
        <v>12772.400000000001</v>
      </c>
      <c r="I147" s="61">
        <f t="shared" si="14"/>
        <v>355587.2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819+819+819.1+819+819+819.1+819+819</f>
        <v>6552.2</v>
      </c>
      <c r="E148" s="17">
        <f>D148/D107*100</f>
        <v>11.04547860593862</v>
      </c>
      <c r="F148" s="6">
        <f t="shared" si="15"/>
        <v>88.88798448034946</v>
      </c>
      <c r="G148" s="6">
        <f t="shared" si="12"/>
        <v>22.221996120087365</v>
      </c>
      <c r="H148" s="61">
        <f t="shared" si="16"/>
        <v>819.1000000000004</v>
      </c>
      <c r="I148" s="61">
        <f t="shared" si="14"/>
        <v>22933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</v>
      </c>
      <c r="C149" s="77">
        <f>C43+C69+C72+C77+C79+C87+C102+C107+C100+C84+C98</f>
        <v>578037.6999999998</v>
      </c>
      <c r="D149" s="53">
        <f>D43+D69+D72+D77+D79+D87+D102+D107+D100+D84+D98</f>
        <v>61681.99999999999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308937.8</v>
      </c>
      <c r="E150" s="31">
        <v>100</v>
      </c>
      <c r="F150" s="3">
        <f>D150/B150*100</f>
        <v>67.97169256088156</v>
      </c>
      <c r="G150" s="3">
        <f aca="true" t="shared" si="18" ref="G150:G156">D150/C150*100</f>
        <v>16.44718825291648</v>
      </c>
      <c r="H150" s="47">
        <f aca="true" t="shared" si="19" ref="H150:H156">B150-D150</f>
        <v>145571.7</v>
      </c>
      <c r="I150" s="47">
        <f aca="true" t="shared" si="20" ref="I150:I156">C150-D150</f>
        <v>1569424.5999999999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171599.2</v>
      </c>
      <c r="C151" s="60">
        <f>C8+C20+C34+C52+C60+C91+C115+C119+C46+C139+C131+C103</f>
        <v>722894.7</v>
      </c>
      <c r="D151" s="60">
        <f>D8+D20+D34+D52+D60+D91+D115+D119+D46+D139+D131+D103</f>
        <v>119426.80000000002</v>
      </c>
      <c r="E151" s="6">
        <f>D151/D150*100</f>
        <v>38.657231326176344</v>
      </c>
      <c r="F151" s="6">
        <f aca="true" t="shared" si="21" ref="F151:F156">D151/B151*100</f>
        <v>69.59636175460025</v>
      </c>
      <c r="G151" s="6">
        <f t="shared" si="18"/>
        <v>16.52063571637751</v>
      </c>
      <c r="H151" s="61">
        <f t="shared" si="19"/>
        <v>52172.399999999994</v>
      </c>
      <c r="I151" s="72">
        <f t="shared" si="20"/>
        <v>603467.8999999999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49801.20000000001</v>
      </c>
      <c r="C152" s="61">
        <f>C11+C23+C36+C55+C62+C92+C49+C140+C109+C112+C96+C137</f>
        <v>102336.00000000003</v>
      </c>
      <c r="D152" s="61">
        <f>D11+D23+D36+D55+D62+D92+D49+D140+D109+D112+D96+D137</f>
        <v>29244.3</v>
      </c>
      <c r="E152" s="6">
        <f>D152/D150*100</f>
        <v>9.46608022715252</v>
      </c>
      <c r="F152" s="6">
        <f t="shared" si="21"/>
        <v>58.72207898604851</v>
      </c>
      <c r="G152" s="6">
        <f t="shared" si="18"/>
        <v>28.57674718574108</v>
      </c>
      <c r="H152" s="61">
        <f t="shared" si="19"/>
        <v>20556.900000000012</v>
      </c>
      <c r="I152" s="72">
        <f t="shared" si="20"/>
        <v>73091.70000000003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6466.5</v>
      </c>
      <c r="E153" s="6">
        <f>D153/D150*100</f>
        <v>2.0931397841248303</v>
      </c>
      <c r="F153" s="6">
        <f t="shared" si="21"/>
        <v>74.66486542658217</v>
      </c>
      <c r="G153" s="6">
        <f t="shared" si="18"/>
        <v>22.545341710189597</v>
      </c>
      <c r="H153" s="61">
        <f t="shared" si="19"/>
        <v>2194.199999999999</v>
      </c>
      <c r="I153" s="72">
        <f t="shared" si="20"/>
        <v>22215.7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6862.7</v>
      </c>
      <c r="C154" s="60">
        <f>C12+C24+C104+C63+C38+C93+C129+C56</f>
        <v>29184.599999999995</v>
      </c>
      <c r="D154" s="60">
        <f>D12+D24+D104+D63+D38+D93+D129+D56</f>
        <v>4406.5</v>
      </c>
      <c r="E154" s="6">
        <f>D154/D150*100</f>
        <v>1.426338894107487</v>
      </c>
      <c r="F154" s="6">
        <f t="shared" si="21"/>
        <v>64.20942194762993</v>
      </c>
      <c r="G154" s="6">
        <f t="shared" si="18"/>
        <v>15.098716446344993</v>
      </c>
      <c r="H154" s="61">
        <f t="shared" si="19"/>
        <v>2456.2</v>
      </c>
      <c r="I154" s="72">
        <f t="shared" si="20"/>
        <v>24778.099999999995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10.1</v>
      </c>
      <c r="E155" s="6">
        <f>D155/D150*100</f>
        <v>0.003269266499599596</v>
      </c>
      <c r="F155" s="6">
        <f t="shared" si="21"/>
        <v>40.89068825910931</v>
      </c>
      <c r="G155" s="6">
        <f t="shared" si="18"/>
        <v>5.403959336543606</v>
      </c>
      <c r="H155" s="61">
        <f t="shared" si="19"/>
        <v>14.6</v>
      </c>
      <c r="I155" s="72">
        <f t="shared" si="20"/>
        <v>176.8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217560.99999999994</v>
      </c>
      <c r="C156" s="78">
        <f>C150-C151-C152-C153-C154-C155</f>
        <v>995078</v>
      </c>
      <c r="D156" s="78">
        <f>D150-D151-D152-D153-D154-D155</f>
        <v>149383.59999999998</v>
      </c>
      <c r="E156" s="36">
        <f>D156/D150*100</f>
        <v>48.35394050193922</v>
      </c>
      <c r="F156" s="36">
        <f t="shared" si="21"/>
        <v>68.66285777322223</v>
      </c>
      <c r="G156" s="36">
        <f t="shared" si="18"/>
        <v>15.012250295956697</v>
      </c>
      <c r="H156" s="127">
        <f t="shared" si="19"/>
        <v>68177.39999999997</v>
      </c>
      <c r="I156" s="127">
        <f t="shared" si="20"/>
        <v>845694.4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308937.8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308937.8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2017-03-21T06:04:57Z</dcterms:modified>
  <cp:category/>
  <cp:version/>
  <cp:contentType/>
  <cp:contentStatus/>
</cp:coreProperties>
</file>